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20250719 - Alfagen 06-D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'K20250719 - Alfagen 06-De...'!$C$120:$K$149</definedName>
    <definedName name="_xlnm.Print_Area" localSheetId="1">'K20250719 - Alfagen 06-De...'!$C$4:$J$76,'K20250719 - Alfagen 06-De...'!$C$82:$J$104,'K20250719 - Alfagen 06-De...'!$C$110:$J$149</definedName>
    <definedName name="_xlnm.Print_Titles" localSheetId="1">'K20250719 - Alfagen 06-De...'!$120:$120</definedName>
  </definedNames>
  <calcPr/>
</workbook>
</file>

<file path=xl/calcChain.xml><?xml version="1.0" encoding="utf-8"?>
<calcChain xmlns="http://schemas.openxmlformats.org/spreadsheetml/2006/main">
  <c i="1" l="1" r="AY95"/>
  <c i="2" r="J35"/>
  <c r="J34"/>
  <c r="J33"/>
  <c i="1" r="AX95"/>
  <c i="2" r="BI149"/>
  <c r="BH149"/>
  <c r="BG149"/>
  <c r="BF149"/>
  <c r="T149"/>
  <c r="T148"/>
  <c r="R149"/>
  <c r="R148"/>
  <c r="P149"/>
  <c r="P148"/>
  <c r="BI147"/>
  <c r="BH147"/>
  <c r="BG147"/>
  <c r="BF147"/>
  <c r="T147"/>
  <c r="T146"/>
  <c r="R147"/>
  <c r="R146"/>
  <c r="P147"/>
  <c r="P146"/>
  <c r="BI145"/>
  <c r="BH145"/>
  <c r="BG145"/>
  <c r="BF145"/>
  <c r="T145"/>
  <c r="T144"/>
  <c r="T143"/>
  <c r="R145"/>
  <c r="R144"/>
  <c r="R143"/>
  <c r="P145"/>
  <c r="P144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J118"/>
  <c r="J117"/>
  <c r="F117"/>
  <c r="F115"/>
  <c r="E113"/>
  <c r="J90"/>
  <c r="J89"/>
  <c r="F89"/>
  <c r="F87"/>
  <c r="E85"/>
  <c r="J16"/>
  <c r="E16"/>
  <c r="F118"/>
  <c r="J15"/>
  <c r="J10"/>
  <c r="J115"/>
  <c i="1" r="L90"/>
  <c r="AM90"/>
  <c r="AM89"/>
  <c r="L89"/>
  <c r="AM87"/>
  <c r="L87"/>
  <c r="L85"/>
  <c r="L84"/>
  <c i="2" r="BK132"/>
  <c r="F32"/>
  <c r="F34"/>
  <c r="BK133"/>
  <c r="J133"/>
  <c r="J132"/>
  <c r="BK128"/>
  <c r="J126"/>
  <c r="J139"/>
  <c r="J149"/>
  <c r="BK139"/>
  <c r="F33"/>
  <c r="J145"/>
  <c r="J130"/>
  <c r="J137"/>
  <c r="BK131"/>
  <c r="J128"/>
  <c r="J147"/>
  <c r="BK149"/>
  <c r="BK142"/>
  <c r="J141"/>
  <c r="J135"/>
  <c r="J129"/>
  <c r="BK126"/>
  <c r="J124"/>
  <c r="J136"/>
  <c r="J142"/>
  <c r="J138"/>
  <c r="BK145"/>
  <c r="J131"/>
  <c r="BK130"/>
  <c r="J127"/>
  <c r="BK138"/>
  <c r="BK135"/>
  <c r="J32"/>
  <c r="BK147"/>
  <c i="1" r="AS94"/>
  <c i="2" r="BK136"/>
  <c r="BK129"/>
  <c r="BK127"/>
  <c r="BK124"/>
  <c r="BK137"/>
  <c r="BK141"/>
  <c r="F35"/>
  <c l="1" r="T125"/>
  <c r="T122"/>
  <c r="T121"/>
  <c r="R125"/>
  <c r="R122"/>
  <c r="R121"/>
  <c r="P140"/>
  <c r="P125"/>
  <c r="P122"/>
  <c r="P121"/>
  <c i="1" r="AU95"/>
  <c i="2" r="BK140"/>
  <c r="J140"/>
  <c r="J99"/>
  <c r="P134"/>
  <c r="T134"/>
  <c r="BK125"/>
  <c r="J125"/>
  <c r="J97"/>
  <c r="R134"/>
  <c r="R140"/>
  <c r="BK134"/>
  <c r="J134"/>
  <c r="J98"/>
  <c r="T140"/>
  <c r="BK123"/>
  <c r="BK122"/>
  <c r="BK144"/>
  <c r="J144"/>
  <c r="J101"/>
  <c r="BK146"/>
  <c r="J146"/>
  <c r="J102"/>
  <c r="BK148"/>
  <c r="J148"/>
  <c r="J103"/>
  <c r="BE141"/>
  <c r="BE142"/>
  <c i="1" r="AW95"/>
  <c i="2" r="BE138"/>
  <c r="BE147"/>
  <c r="BE149"/>
  <c r="J87"/>
  <c r="F90"/>
  <c r="BE124"/>
  <c r="BE126"/>
  <c r="BE127"/>
  <c r="BE128"/>
  <c r="BE129"/>
  <c r="BE130"/>
  <c r="BE132"/>
  <c r="BE133"/>
  <c r="BE135"/>
  <c r="BE137"/>
  <c r="BE136"/>
  <c i="1" r="BB95"/>
  <c i="2" r="BE131"/>
  <c r="BE139"/>
  <c i="1" r="BA95"/>
  <c i="2" r="BE145"/>
  <c i="1" r="BC95"/>
  <c r="BD95"/>
  <c r="BB94"/>
  <c r="W31"/>
  <c r="BA94"/>
  <c r="W30"/>
  <c r="BC94"/>
  <c r="W32"/>
  <c r="BD94"/>
  <c r="W33"/>
  <c r="AU94"/>
  <c i="2" l="1" r="J122"/>
  <c r="J95"/>
  <c r="J123"/>
  <c r="J96"/>
  <c r="BK143"/>
  <c r="J143"/>
  <c r="J100"/>
  <c i="1" r="AY94"/>
  <c r="AX94"/>
  <c i="2" r="J31"/>
  <c i="1" r="AV95"/>
  <c r="AT95"/>
  <c r="AW94"/>
  <c r="AK30"/>
  <c i="2" r="F31"/>
  <c i="1" r="AZ95"/>
  <c r="AZ94"/>
  <c r="W29"/>
  <c i="2" l="1" r="BK121"/>
  <c r="J121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<sst xmlns="http://schemas.openxmlformats.org/spreadsheetml/2006/main">
  <si>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</si>
  <si>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</si>
  <si>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</si>
  <si>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</si>
  <si>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</si>
  <si>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{9aca0f1f-ee8f-480f-8c66-4555bfa270cf}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</si>
  <si>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</si>
  <si>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</si>
  <si>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</si>
  <si>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</si>
  <si>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</si>
  <si>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</si>
  <si>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</si>
  <si>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</si>
  <si>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K20250719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</si>
  <si>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</si>
  <si>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</si>
  <si>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 06-Demolice staré foliárny</t>
  </si>
  <si>
    <t>KSO:</t>
  </si>
  <si>
    <t>CC-CZ:</t>
  </si>
  <si>
    <t>Místo:</t>
  </si>
  <si>
    <t>Areál AL INVEST Břidličná</t>
  </si>
  <si>
    <t>Datum:</t>
  </si>
  <si>
    <t>19. 7. 2025</t>
  </si>
  <si>
    <t>Zadavatel:</t>
  </si>
  <si>
    <t>IČ:</t>
  </si>
  <si>
    <t>AL INVEST Břidličná a.s., Bruntálská 167,Břidličná</t>
  </si>
  <si>
    <t>DIČ:</t>
  </si>
  <si>
    <t>Uchazeč:</t>
  </si>
  <si>
    <t>Vyplň údaj</t>
  </si>
  <si>
    <t>Projektant:</t>
  </si>
  <si>
    <t>Ing. Karel Kovář, Staré Město 271, 792 01 St.Město</t>
  </si>
  <si>
    <t>True</t>
  </si>
  <si>
    <t>Zpracovatel:</t>
  </si>
  <si>
    <t>Ing. Karel Kovář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</si>
  <si>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</si>
  <si>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</si>
  <si>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</si>
  <si>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</si>
  <si>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</si>
  <si>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</si>
  <si>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</si>
  <si>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</si>
  <si>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</si>
  <si>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</si>
  <si>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</si>
  <si>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</si>
  <si>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</si>
  <si>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</si>
  <si>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</si>
  <si>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</si>
  <si>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</si>
  <si>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</si>
  <si>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</si>
  <si>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</si>
  <si>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</si>
  <si>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</si>
  <si>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</si>
  <si>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</si>
  <si>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</si>
  <si>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</si>
  <si>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</si>
  <si>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</si>
  <si>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</si>
  <si>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</si>
  <si>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</si>
  <si>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</si>
  <si>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</si>
  <si>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</si>
  <si>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</si>
  <si>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</si>
  <si>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</si>
  <si>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</si>
  <si>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</si>
  <si>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</si>
  <si>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</si>
  <si>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</si>
  <si>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</si>
  <si>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</si>
  <si>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</si>
  <si>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</si>
  <si>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</si>
  <si>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</si>
  <si>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</si>
  <si>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</si>
  <si>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</si>
  <si>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</si>
  <si>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</si>
  <si>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</si>
  <si>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</si>
  <si>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</si>
  <si>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</si>
  <si>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</si>
  <si>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</si>
  <si>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HZS - Hodinové zúčtovací sazby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</si>
  <si>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</si>
  <si>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</si>
  <si>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</si>
  <si>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</si>
  <si>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</si>
  <si>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</si>
  <si>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</si>
  <si>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</si>
  <si>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</si>
  <si>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</si>
  <si>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</si>
  <si>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</si>
  <si>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</si>
  <si>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</si>
  <si>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</si>
  <si>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</si>
  <si>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</si>
  <si>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</si>
  <si>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</si>
  <si>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</si>
  <si>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</si>
  <si>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</si>
  <si>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174151101</t>
  </si>
  <si>
    <t>Zásyp sypaninou z jakékoliv horniny strojně s uložením výkopku ve vrstvách se zhutněním jam, šachet, rýh nebo kolem objektů v těchto vykopávkách</t>
  </si>
  <si>
    <t>m3</t>
  </si>
  <si>
    <t>4</t>
  </si>
  <si>
    <t>402622472</t>
  </si>
  <si>
    <t>9</t>
  </si>
  <si>
    <t>Ostatní konstrukce a práce, bourání</t>
  </si>
  <si>
    <t>3</t>
  </si>
  <si>
    <t>945421110</t>
  </si>
  <si>
    <t>Hydraulická zvedací plošina včetně obsluhy instalovaná na automobilovém podvozku, výšky zdvihu do 18 m</t>
  </si>
  <si>
    <t>hod</t>
  </si>
  <si>
    <t>-1065931755</t>
  </si>
  <si>
    <t>961055111</t>
  </si>
  <si>
    <t>Bourání základů z betonu železového</t>
  </si>
  <si>
    <t>-1851900565</t>
  </si>
  <si>
    <t>45</t>
  </si>
  <si>
    <t>965042241</t>
  </si>
  <si>
    <t>Bourání mazanin betonových nebo z litého asfaltu tl. přes 100 mm, plochy přes 4 m2</t>
  </si>
  <si>
    <t>570724484</t>
  </si>
  <si>
    <t>46</t>
  </si>
  <si>
    <t>965049112</t>
  </si>
  <si>
    <t>Bourání mazanin Příplatek k cenám za bourání mazanin betonových se svařovanou sítí, tl. přes 100 mm</t>
  </si>
  <si>
    <t>421078849</t>
  </si>
  <si>
    <t>13</t>
  </si>
  <si>
    <t>981013312</t>
  </si>
  <si>
    <t>Demolice budov těžkými mechanizačními prostředky z cihel, kamene, smíšeného nebo hrázděného zdiva, tvárnic na maltu vápennou nebo vápenocementovou s podílem konstrukcí přes 10 do 15 %</t>
  </si>
  <si>
    <t>1176887725</t>
  </si>
  <si>
    <t>37</t>
  </si>
  <si>
    <t>981134311</t>
  </si>
  <si>
    <t>Demolice hal průmyslových, zemědělských nebo občanské výstavby těžkými mechanizačními prostředky z cihel, tvárnic, kamene, zdiva smíšeného nebo hrázděného na maltu vápennou nebo vápenocementovou s podílem konstrukcí do 10 %</t>
  </si>
  <si>
    <t>1677234284</t>
  </si>
  <si>
    <t>26</t>
  </si>
  <si>
    <t>981134711</t>
  </si>
  <si>
    <t>Demolice hal průmyslových, zemědělských nebo občanské výstavby těžkými mechanizačními prostředky z monolitického nebo montovaného železobetonu včetně výplňového zdiva, s podílem konstrukcí do 10 %</t>
  </si>
  <si>
    <t>215828606</t>
  </si>
  <si>
    <t>36</t>
  </si>
  <si>
    <t>981332111</t>
  </si>
  <si>
    <t>Demolice ocelových konstrukcí hal, sil, technologických zařízení apod. jakýmkoliv způsobem</t>
  </si>
  <si>
    <t>t</t>
  </si>
  <si>
    <t>-2010735581</t>
  </si>
  <si>
    <t>997</t>
  </si>
  <si>
    <t>Přesun sutě</t>
  </si>
  <si>
    <t>30</t>
  </si>
  <si>
    <t>997006006</t>
  </si>
  <si>
    <t>Úprava stavebního odpadu drcení s dopravou na vzdálenost do 100 m a naložením do drtícího zařízení ze zdiva betonového</t>
  </si>
  <si>
    <t>589702963</t>
  </si>
  <si>
    <t>31</t>
  </si>
  <si>
    <t>997006007</t>
  </si>
  <si>
    <t>Úprava stavebního odpadu drcení s dopravou na vzdálenost do 100 m a naložením do drtícího zařízení ze zdiva železobetonového</t>
  </si>
  <si>
    <t>180768327</t>
  </si>
  <si>
    <t>47</t>
  </si>
  <si>
    <t>997006511</t>
  </si>
  <si>
    <t>Vodorovná doprava suti na skládku s naložením na dopravní prostředek a složením do 100 m</t>
  </si>
  <si>
    <t>-1371740597</t>
  </si>
  <si>
    <t>7</t>
  </si>
  <si>
    <t>997006519</t>
  </si>
  <si>
    <t>Vodorovná doprava suti na skládku Příplatek k ceně -6512 za každý další i započatý 1 km</t>
  </si>
  <si>
    <t>44752638</t>
  </si>
  <si>
    <t>38</t>
  </si>
  <si>
    <t>997221861</t>
  </si>
  <si>
    <t>Poplatek za uložení stavebního odpadu na recyklační skládce (skládkovné) z prostého betonu zatříděného do Katalogu odpadů pod kódem 17 01 01</t>
  </si>
  <si>
    <t>1165982019</t>
  </si>
  <si>
    <t>HZS</t>
  </si>
  <si>
    <t>Hodinové zúčtovací sazby</t>
  </si>
  <si>
    <t>39</t>
  </si>
  <si>
    <t>HZS2131</t>
  </si>
  <si>
    <t>Hodinové zúčtovací sazby profesí PSV provádění stavebních konstrukcí zámečník</t>
  </si>
  <si>
    <t>512</t>
  </si>
  <si>
    <t>-1742064777</t>
  </si>
  <si>
    <t>40</t>
  </si>
  <si>
    <t>HZS3211</t>
  </si>
  <si>
    <t>Hodinové zúčtovací sazby montáží technologických zařízení na stavebních objektech montér vzduchotechniky a chlazení</t>
  </si>
  <si>
    <t>625819436</t>
  </si>
  <si>
    <t>VRN</t>
  </si>
  <si>
    <t>Vedlejší rozpočtové náklady</t>
  </si>
  <si>
    <t>5</t>
  </si>
  <si>
    <t>VRN2</t>
  </si>
  <si>
    <t>Příprava staveniště</t>
  </si>
  <si>
    <t>44</t>
  </si>
  <si>
    <t>020001000</t>
  </si>
  <si>
    <t>…</t>
  </si>
  <si>
    <t>1024</t>
  </si>
  <si>
    <t>229322354</t>
  </si>
  <si>
    <t>VRN3</t>
  </si>
  <si>
    <t>Zařízení staveniště</t>
  </si>
  <si>
    <t>42</t>
  </si>
  <si>
    <t>030001000</t>
  </si>
  <si>
    <t>506444715</t>
  </si>
  <si>
    <t>VRN7</t>
  </si>
  <si>
    <t>Provozní vlivy</t>
  </si>
  <si>
    <t>43</t>
  </si>
  <si>
    <t>070001000</t>
  </si>
  <si>
    <t>367801977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</si>
</sst>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109</xdr:row>
      <xdr:rowOff>0</xdr:rowOff>
    </xdr:from>
    <xdr:to>
      <xdr:col>9</xdr:col>
      <xdr:colOff>1215390</xdr:colOff>
      <xdr:row>113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K20250719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Alfagen 06-Demolice staré foliárny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Areál AL INVEST Břidličná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19. 7. 2025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 a.s., Bruntálská 167,Břidličná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Karel Kovář, Staré Město 271, 792 01 St.Město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Karel Kovář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'K20250719 - Alfagen 06-De...'!J28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'K20250719 - Alfagen 06-De...'!P121</f>
        <v>0</v>
      </c>
      <c r="AV95" s="124">
        <f>'K20250719 - Alfagen 06-De...'!J31</f>
        <v>0</v>
      </c>
      <c r="AW95" s="124">
        <f>'K20250719 - Alfagen 06-De...'!J32</f>
        <v>0</v>
      </c>
      <c r="AX95" s="124">
        <f>'K20250719 - Alfagen 06-De...'!J33</f>
        <v>0</v>
      </c>
      <c r="AY95" s="124">
        <f>'K20250719 - Alfagen 06-De...'!J34</f>
        <v>0</v>
      </c>
      <c r="AZ95" s="124">
        <f>'K20250719 - Alfagen 06-De...'!F31</f>
        <v>0</v>
      </c>
      <c r="BA95" s="124">
        <f>'K20250719 - Alfagen 06-De...'!F32</f>
        <v>0</v>
      </c>
      <c r="BB95" s="124">
        <f>'K20250719 - Alfagen 06-De...'!F33</f>
        <v>0</v>
      </c>
      <c r="BC95" s="124">
        <f>'K20250719 - Alfagen 06-De...'!F34</f>
        <v>0</v>
      </c>
      <c r="BD95" s="126">
        <f>'K20250719 - Alfagen 06-De...'!F35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X+si056T5U8zmyVgiNCJ/870rPaKIfZqSSfhVIzcZEEII7iHPwGBosI7fhSnudxrSt0aHPaQoRYcRf3N+m1Zg==" hashValue="zmwX1OCHTsxXwAbTt9Cw2vHvl0x3R4n2U7NRjupbuPwhMiF+MK+pQtutQ+7HcL8g2ytzqeFdF/paCx3AK3jTs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20250719 - Alfagen 06-D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83</v>
      </c>
    </row>
    <row r="4" s="1" customFormat="1" ht="24.96" customHeight="1">
      <c r="B4" s="17"/>
      <c r="D4" s="130" t="s">
        <v>84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19. 7. 2025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36</v>
      </c>
      <c r="E28" s="35"/>
      <c r="F28" s="35"/>
      <c r="G28" s="35"/>
      <c r="H28" s="35"/>
      <c r="I28" s="35"/>
      <c r="J28" s="142">
        <f>ROUND(J121,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38</v>
      </c>
      <c r="G30" s="35"/>
      <c r="H30" s="35"/>
      <c r="I30" s="143" t="s">
        <v>37</v>
      </c>
      <c r="J30" s="143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40</v>
      </c>
      <c r="E31" s="132" t="s">
        <v>41</v>
      </c>
      <c r="F31" s="145">
        <f>ROUND((SUM(BE121:BE149)),  2)</f>
        <v>0</v>
      </c>
      <c r="G31" s="35"/>
      <c r="H31" s="35"/>
      <c r="I31" s="146">
        <v>0.20999999999999999</v>
      </c>
      <c r="J31" s="145">
        <f>ROUND(((SUM(BE121:BE149))*I31),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42</v>
      </c>
      <c r="F32" s="145">
        <f>ROUND((SUM(BF121:BF149)),  2)</f>
        <v>0</v>
      </c>
      <c r="G32" s="35"/>
      <c r="H32" s="35"/>
      <c r="I32" s="146">
        <v>0.12</v>
      </c>
      <c r="J32" s="145">
        <f>ROUND(((SUM(BF121:BF149))*I32),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43</v>
      </c>
      <c r="F33" s="145">
        <f>ROUND((SUM(BG121:BG149)),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44</v>
      </c>
      <c r="F34" s="145">
        <f>ROUND((SUM(BH121:BH149)),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45</v>
      </c>
      <c r="F35" s="145">
        <f>ROUND((SUM(BI121:BI149)),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46</v>
      </c>
      <c r="E37" s="149"/>
      <c r="F37" s="149"/>
      <c r="G37" s="150" t="s">
        <v>47</v>
      </c>
      <c r="H37" s="151" t="s">
        <v>48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49</v>
      </c>
      <c r="E50" s="155"/>
      <c r="F50" s="155"/>
      <c r="G50" s="154" t="s">
        <v>50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51</v>
      </c>
      <c r="E61" s="157"/>
      <c r="F61" s="158" t="s">
        <v>52</v>
      </c>
      <c r="G61" s="156" t="s">
        <v>51</v>
      </c>
      <c r="H61" s="157"/>
      <c r="I61" s="157"/>
      <c r="J61" s="159" t="s">
        <v>52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53</v>
      </c>
      <c r="E65" s="160"/>
      <c r="F65" s="160"/>
      <c r="G65" s="154" t="s">
        <v>54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51</v>
      </c>
      <c r="E76" s="157"/>
      <c r="F76" s="158" t="s">
        <v>52</v>
      </c>
      <c r="G76" s="156" t="s">
        <v>51</v>
      </c>
      <c r="H76" s="157"/>
      <c r="I76" s="157"/>
      <c r="J76" s="159" t="s">
        <v>52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Alfagen 06-Demolice staré foliárny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Areál AL INVEST Břidličná</v>
      </c>
      <c r="G87" s="37"/>
      <c r="H87" s="37"/>
      <c r="I87" s="29" t="s">
        <v>22</v>
      </c>
      <c r="J87" s="76" t="str">
        <f>IF(J10="","",J10)</f>
        <v>19. 7. 2025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40.05" customHeight="1">
      <c r="A89" s="35"/>
      <c r="B89" s="36"/>
      <c r="C89" s="29" t="s">
        <v>24</v>
      </c>
      <c r="D89" s="37"/>
      <c r="E89" s="37"/>
      <c r="F89" s="24" t="str">
        <f>E13</f>
        <v>AL INVEST Břidličná a.s., Bruntálská 167,Břidličná</v>
      </c>
      <c r="G89" s="37"/>
      <c r="H89" s="37"/>
      <c r="I89" s="29" t="s">
        <v>30</v>
      </c>
      <c r="J89" s="33" t="str">
        <f>E19</f>
        <v>Ing. Karel Kovář, Staré Město 271, 792 01 St.Město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Ing. Karel Kovář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86</v>
      </c>
      <c r="D92" s="166"/>
      <c r="E92" s="166"/>
      <c r="F92" s="166"/>
      <c r="G92" s="166"/>
      <c r="H92" s="166"/>
      <c r="I92" s="166"/>
      <c r="J92" s="167" t="s">
        <v>87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88</v>
      </c>
      <c r="D94" s="37"/>
      <c r="E94" s="37"/>
      <c r="F94" s="37"/>
      <c r="G94" s="37"/>
      <c r="H94" s="37"/>
      <c r="I94" s="37"/>
      <c r="J94" s="107">
        <f>J121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89</v>
      </c>
    </row>
    <row r="95" s="9" customFormat="1" ht="24.96" customHeight="1">
      <c r="A95" s="9"/>
      <c r="B95" s="169"/>
      <c r="C95" s="170"/>
      <c r="D95" s="171" t="s">
        <v>90</v>
      </c>
      <c r="E95" s="172"/>
      <c r="F95" s="172"/>
      <c r="G95" s="172"/>
      <c r="H95" s="172"/>
      <c r="I95" s="172"/>
      <c r="J95" s="173">
        <f>J122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91</v>
      </c>
      <c r="E96" s="178"/>
      <c r="F96" s="178"/>
      <c r="G96" s="178"/>
      <c r="H96" s="178"/>
      <c r="I96" s="178"/>
      <c r="J96" s="179">
        <f>J123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J125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93</v>
      </c>
      <c r="E98" s="178"/>
      <c r="F98" s="178"/>
      <c r="G98" s="178"/>
      <c r="H98" s="178"/>
      <c r="I98" s="178"/>
      <c r="J98" s="179">
        <f>J134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94</v>
      </c>
      <c r="E99" s="172"/>
      <c r="F99" s="172"/>
      <c r="G99" s="172"/>
      <c r="H99" s="172"/>
      <c r="I99" s="172"/>
      <c r="J99" s="173">
        <f>J140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9"/>
      <c r="C100" s="170"/>
      <c r="D100" s="171" t="s">
        <v>95</v>
      </c>
      <c r="E100" s="172"/>
      <c r="F100" s="172"/>
      <c r="G100" s="172"/>
      <c r="H100" s="172"/>
      <c r="I100" s="172"/>
      <c r="J100" s="173">
        <f>J143</f>
        <v>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5"/>
      <c r="C101" s="176"/>
      <c r="D101" s="177" t="s">
        <v>96</v>
      </c>
      <c r="E101" s="178"/>
      <c r="F101" s="178"/>
      <c r="G101" s="178"/>
      <c r="H101" s="178"/>
      <c r="I101" s="178"/>
      <c r="J101" s="179">
        <f>J144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97</v>
      </c>
      <c r="E102" s="178"/>
      <c r="F102" s="178"/>
      <c r="G102" s="178"/>
      <c r="H102" s="178"/>
      <c r="I102" s="178"/>
      <c r="J102" s="179">
        <f>J146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98</v>
      </c>
      <c r="E103" s="178"/>
      <c r="F103" s="178"/>
      <c r="G103" s="178"/>
      <c r="H103" s="178"/>
      <c r="I103" s="178"/>
      <c r="J103" s="179">
        <f>J148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99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E7</f>
        <v>Alfagen 06-Demolice staré foliárny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F10</f>
        <v>Areál AL INVEST Břidličná</v>
      </c>
      <c r="G115" s="37"/>
      <c r="H115" s="37"/>
      <c r="I115" s="29" t="s">
        <v>22</v>
      </c>
      <c r="J115" s="76" t="str">
        <f>IF(J10="","",J10)</f>
        <v>19. 7. 2025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40.05" customHeight="1">
      <c r="A117" s="35"/>
      <c r="B117" s="36"/>
      <c r="C117" s="29" t="s">
        <v>24</v>
      </c>
      <c r="D117" s="37"/>
      <c r="E117" s="37"/>
      <c r="F117" s="24" t="str">
        <f>E13</f>
        <v>AL INVEST Břidličná a.s., Bruntálská 167,Břidličná</v>
      </c>
      <c r="G117" s="37"/>
      <c r="H117" s="37"/>
      <c r="I117" s="29" t="s">
        <v>30</v>
      </c>
      <c r="J117" s="33" t="str">
        <f>E19</f>
        <v>Ing. Karel Kovář, Staré Město 271, 792 01 St.Město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IF(E16="","",E16)</f>
        <v>Vyplň údaj</v>
      </c>
      <c r="G118" s="37"/>
      <c r="H118" s="37"/>
      <c r="I118" s="29" t="s">
        <v>33</v>
      </c>
      <c r="J118" s="33" t="str">
        <f>E22</f>
        <v>Ing. Karel Kovář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1"/>
      <c r="B120" s="182"/>
      <c r="C120" s="183" t="s">
        <v>100</v>
      </c>
      <c r="D120" s="184" t="s">
        <v>61</v>
      </c>
      <c r="E120" s="184" t="s">
        <v>57</v>
      </c>
      <c r="F120" s="184" t="s">
        <v>58</v>
      </c>
      <c r="G120" s="184" t="s">
        <v>101</v>
      </c>
      <c r="H120" s="184" t="s">
        <v>102</v>
      </c>
      <c r="I120" s="184" t="s">
        <v>103</v>
      </c>
      <c r="J120" s="185" t="s">
        <v>87</v>
      </c>
      <c r="K120" s="186" t="s">
        <v>104</v>
      </c>
      <c r="L120" s="187"/>
      <c r="M120" s="97" t="s">
        <v>1</v>
      </c>
      <c r="N120" s="98" t="s">
        <v>40</v>
      </c>
      <c r="O120" s="98" t="s">
        <v>105</v>
      </c>
      <c r="P120" s="98" t="s">
        <v>106</v>
      </c>
      <c r="Q120" s="98" t="s">
        <v>107</v>
      </c>
      <c r="R120" s="98" t="s">
        <v>108</v>
      </c>
      <c r="S120" s="98" t="s">
        <v>109</v>
      </c>
      <c r="T120" s="99" t="s">
        <v>110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5"/>
      <c r="B121" s="36"/>
      <c r="C121" s="104" t="s">
        <v>111</v>
      </c>
      <c r="D121" s="37"/>
      <c r="E121" s="37"/>
      <c r="F121" s="37"/>
      <c r="G121" s="37"/>
      <c r="H121" s="37"/>
      <c r="I121" s="37"/>
      <c r="J121" s="188">
        <f>BK121</f>
        <v>0</v>
      </c>
      <c r="K121" s="37"/>
      <c r="L121" s="41"/>
      <c r="M121" s="100"/>
      <c r="N121" s="189"/>
      <c r="O121" s="101"/>
      <c r="P121" s="190">
        <f>P122+P140+P143</f>
        <v>0</v>
      </c>
      <c r="Q121" s="101"/>
      <c r="R121" s="190">
        <f>R122+R140+R143</f>
        <v>0</v>
      </c>
      <c r="S121" s="101"/>
      <c r="T121" s="191">
        <f>T122+T140+T143</f>
        <v>7056.6840000000011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89</v>
      </c>
      <c r="BK121" s="192">
        <f>BK122+BK140+BK143</f>
        <v>0</v>
      </c>
    </row>
    <row r="122" s="12" customFormat="1" ht="25.92" customHeight="1">
      <c r="A122" s="12"/>
      <c r="B122" s="193"/>
      <c r="C122" s="194"/>
      <c r="D122" s="195" t="s">
        <v>75</v>
      </c>
      <c r="E122" s="196" t="s">
        <v>112</v>
      </c>
      <c r="F122" s="196" t="s">
        <v>113</v>
      </c>
      <c r="G122" s="194"/>
      <c r="H122" s="194"/>
      <c r="I122" s="197"/>
      <c r="J122" s="198">
        <f>BK122</f>
        <v>0</v>
      </c>
      <c r="K122" s="194"/>
      <c r="L122" s="199"/>
      <c r="M122" s="200"/>
      <c r="N122" s="201"/>
      <c r="O122" s="201"/>
      <c r="P122" s="202">
        <f>P123+P125+P134</f>
        <v>0</v>
      </c>
      <c r="Q122" s="201"/>
      <c r="R122" s="202">
        <f>R123+R125+R134</f>
        <v>0</v>
      </c>
      <c r="S122" s="201"/>
      <c r="T122" s="203">
        <f>T123+T125+T134</f>
        <v>7056.6840000000011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4" t="s">
        <v>81</v>
      </c>
      <c r="AT122" s="205" t="s">
        <v>75</v>
      </c>
      <c r="AU122" s="205" t="s">
        <v>76</v>
      </c>
      <c r="AY122" s="204" t="s">
        <v>114</v>
      </c>
      <c r="BK122" s="206">
        <f>BK123+BK125+BK134</f>
        <v>0</v>
      </c>
    </row>
    <row r="123" s="12" customFormat="1" ht="22.8" customHeight="1">
      <c r="A123" s="12"/>
      <c r="B123" s="193"/>
      <c r="C123" s="194"/>
      <c r="D123" s="195" t="s">
        <v>75</v>
      </c>
      <c r="E123" s="207" t="s">
        <v>81</v>
      </c>
      <c r="F123" s="207" t="s">
        <v>115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81</v>
      </c>
      <c r="AT123" s="205" t="s">
        <v>75</v>
      </c>
      <c r="AU123" s="205" t="s">
        <v>81</v>
      </c>
      <c r="AY123" s="204" t="s">
        <v>114</v>
      </c>
      <c r="BK123" s="206">
        <f>BK124</f>
        <v>0</v>
      </c>
    </row>
    <row r="124" s="2" customFormat="1" ht="44.25" customHeight="1">
      <c r="A124" s="35"/>
      <c r="B124" s="36"/>
      <c r="C124" s="209" t="s">
        <v>81</v>
      </c>
      <c r="D124" s="209" t="s">
        <v>116</v>
      </c>
      <c r="E124" s="210" t="s">
        <v>117</v>
      </c>
      <c r="F124" s="211" t="s">
        <v>118</v>
      </c>
      <c r="G124" s="212" t="s">
        <v>119</v>
      </c>
      <c r="H124" s="213">
        <v>265.47000000000003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41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120</v>
      </c>
      <c r="AT124" s="221" t="s">
        <v>116</v>
      </c>
      <c r="AU124" s="221" t="s">
        <v>83</v>
      </c>
      <c r="AY124" s="14" t="s">
        <v>114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81</v>
      </c>
      <c r="BK124" s="222">
        <f>ROUND(I124*H124,2)</f>
        <v>0</v>
      </c>
      <c r="BL124" s="14" t="s">
        <v>120</v>
      </c>
      <c r="BM124" s="221" t="s">
        <v>121</v>
      </c>
    </row>
    <row r="125" s="12" customFormat="1" ht="22.8" customHeight="1">
      <c r="A125" s="12"/>
      <c r="B125" s="193"/>
      <c r="C125" s="194"/>
      <c r="D125" s="195" t="s">
        <v>75</v>
      </c>
      <c r="E125" s="207" t="s">
        <v>122</v>
      </c>
      <c r="F125" s="207" t="s">
        <v>123</v>
      </c>
      <c r="G125" s="194"/>
      <c r="H125" s="194"/>
      <c r="I125" s="197"/>
      <c r="J125" s="208">
        <f>BK125</f>
        <v>0</v>
      </c>
      <c r="K125" s="194"/>
      <c r="L125" s="199"/>
      <c r="M125" s="200"/>
      <c r="N125" s="201"/>
      <c r="O125" s="201"/>
      <c r="P125" s="202">
        <f>SUM(P126:P133)</f>
        <v>0</v>
      </c>
      <c r="Q125" s="201"/>
      <c r="R125" s="202">
        <f>SUM(R126:R133)</f>
        <v>0</v>
      </c>
      <c r="S125" s="201"/>
      <c r="T125" s="203">
        <f>SUM(T126:T133)</f>
        <v>7056.6840000000011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4" t="s">
        <v>81</v>
      </c>
      <c r="AT125" s="205" t="s">
        <v>75</v>
      </c>
      <c r="AU125" s="205" t="s">
        <v>81</v>
      </c>
      <c r="AY125" s="204" t="s">
        <v>114</v>
      </c>
      <c r="BK125" s="206">
        <f>SUM(BK126:BK133)</f>
        <v>0</v>
      </c>
    </row>
    <row r="126" s="2" customFormat="1" ht="33" customHeight="1">
      <c r="A126" s="35"/>
      <c r="B126" s="36"/>
      <c r="C126" s="209" t="s">
        <v>124</v>
      </c>
      <c r="D126" s="209" t="s">
        <v>116</v>
      </c>
      <c r="E126" s="210" t="s">
        <v>125</v>
      </c>
      <c r="F126" s="211" t="s">
        <v>126</v>
      </c>
      <c r="G126" s="212" t="s">
        <v>127</v>
      </c>
      <c r="H126" s="213">
        <v>72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41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120</v>
      </c>
      <c r="AT126" s="221" t="s">
        <v>116</v>
      </c>
      <c r="AU126" s="221" t="s">
        <v>83</v>
      </c>
      <c r="AY126" s="14" t="s">
        <v>114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81</v>
      </c>
      <c r="BK126" s="222">
        <f>ROUND(I126*H126,2)</f>
        <v>0</v>
      </c>
      <c r="BL126" s="14" t="s">
        <v>120</v>
      </c>
      <c r="BM126" s="221" t="s">
        <v>128</v>
      </c>
    </row>
    <row r="127" s="2" customFormat="1" ht="16.5" customHeight="1">
      <c r="A127" s="35"/>
      <c r="B127" s="36"/>
      <c r="C127" s="209" t="s">
        <v>120</v>
      </c>
      <c r="D127" s="209" t="s">
        <v>116</v>
      </c>
      <c r="E127" s="210" t="s">
        <v>129</v>
      </c>
      <c r="F127" s="211" t="s">
        <v>130</v>
      </c>
      <c r="G127" s="212" t="s">
        <v>119</v>
      </c>
      <c r="H127" s="213">
        <v>86.400000000000006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41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2.3999999999999999</v>
      </c>
      <c r="T127" s="220">
        <f>S127*H127</f>
        <v>207.36000000000001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120</v>
      </c>
      <c r="AT127" s="221" t="s">
        <v>116</v>
      </c>
      <c r="AU127" s="221" t="s">
        <v>83</v>
      </c>
      <c r="AY127" s="14" t="s">
        <v>114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81</v>
      </c>
      <c r="BK127" s="222">
        <f>ROUND(I127*H127,2)</f>
        <v>0</v>
      </c>
      <c r="BL127" s="14" t="s">
        <v>120</v>
      </c>
      <c r="BM127" s="221" t="s">
        <v>131</v>
      </c>
    </row>
    <row r="128" s="2" customFormat="1" ht="24.15" customHeight="1">
      <c r="A128" s="35"/>
      <c r="B128" s="36"/>
      <c r="C128" s="209" t="s">
        <v>132</v>
      </c>
      <c r="D128" s="209" t="s">
        <v>116</v>
      </c>
      <c r="E128" s="210" t="s">
        <v>133</v>
      </c>
      <c r="F128" s="211" t="s">
        <v>134</v>
      </c>
      <c r="G128" s="212" t="s">
        <v>119</v>
      </c>
      <c r="H128" s="213">
        <v>924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41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2.2000000000000002</v>
      </c>
      <c r="T128" s="220">
        <f>S128*H128</f>
        <v>2032.8000000000002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120</v>
      </c>
      <c r="AT128" s="221" t="s">
        <v>116</v>
      </c>
      <c r="AU128" s="221" t="s">
        <v>83</v>
      </c>
      <c r="AY128" s="14" t="s">
        <v>114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81</v>
      </c>
      <c r="BK128" s="222">
        <f>ROUND(I128*H128,2)</f>
        <v>0</v>
      </c>
      <c r="BL128" s="14" t="s">
        <v>120</v>
      </c>
      <c r="BM128" s="221" t="s">
        <v>135</v>
      </c>
    </row>
    <row r="129" s="2" customFormat="1" ht="37.8" customHeight="1">
      <c r="A129" s="35"/>
      <c r="B129" s="36"/>
      <c r="C129" s="209" t="s">
        <v>136</v>
      </c>
      <c r="D129" s="209" t="s">
        <v>116</v>
      </c>
      <c r="E129" s="210" t="s">
        <v>137</v>
      </c>
      <c r="F129" s="211" t="s">
        <v>138</v>
      </c>
      <c r="G129" s="212" t="s">
        <v>119</v>
      </c>
      <c r="H129" s="213">
        <v>924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41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0.029000000000000001</v>
      </c>
      <c r="T129" s="220">
        <f>S129*H129</f>
        <v>26.796000000000003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120</v>
      </c>
      <c r="AT129" s="221" t="s">
        <v>116</v>
      </c>
      <c r="AU129" s="221" t="s">
        <v>83</v>
      </c>
      <c r="AY129" s="14" t="s">
        <v>114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81</v>
      </c>
      <c r="BK129" s="222">
        <f>ROUND(I129*H129,2)</f>
        <v>0</v>
      </c>
      <c r="BL129" s="14" t="s">
        <v>120</v>
      </c>
      <c r="BM129" s="221" t="s">
        <v>139</v>
      </c>
    </row>
    <row r="130" s="2" customFormat="1" ht="55.5" customHeight="1">
      <c r="A130" s="35"/>
      <c r="B130" s="36"/>
      <c r="C130" s="209" t="s">
        <v>140</v>
      </c>
      <c r="D130" s="209" t="s">
        <v>116</v>
      </c>
      <c r="E130" s="210" t="s">
        <v>141</v>
      </c>
      <c r="F130" s="211" t="s">
        <v>142</v>
      </c>
      <c r="G130" s="212" t="s">
        <v>119</v>
      </c>
      <c r="H130" s="213">
        <v>533.60000000000002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41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0.25</v>
      </c>
      <c r="T130" s="220">
        <f>S130*H130</f>
        <v>133.40000000000001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120</v>
      </c>
      <c r="AT130" s="221" t="s">
        <v>116</v>
      </c>
      <c r="AU130" s="221" t="s">
        <v>83</v>
      </c>
      <c r="AY130" s="14" t="s">
        <v>114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81</v>
      </c>
      <c r="BK130" s="222">
        <f>ROUND(I130*H130,2)</f>
        <v>0</v>
      </c>
      <c r="BL130" s="14" t="s">
        <v>120</v>
      </c>
      <c r="BM130" s="221" t="s">
        <v>143</v>
      </c>
    </row>
    <row r="131" s="2" customFormat="1" ht="66.75" customHeight="1">
      <c r="A131" s="35"/>
      <c r="B131" s="36"/>
      <c r="C131" s="209" t="s">
        <v>144</v>
      </c>
      <c r="D131" s="209" t="s">
        <v>116</v>
      </c>
      <c r="E131" s="210" t="s">
        <v>145</v>
      </c>
      <c r="F131" s="211" t="s">
        <v>146</v>
      </c>
      <c r="G131" s="212" t="s">
        <v>119</v>
      </c>
      <c r="H131" s="213">
        <v>2178.4400000000001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41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0.14999999999999999</v>
      </c>
      <c r="T131" s="220">
        <f>S131*H131</f>
        <v>326.76600000000002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120</v>
      </c>
      <c r="AT131" s="221" t="s">
        <v>116</v>
      </c>
      <c r="AU131" s="221" t="s">
        <v>83</v>
      </c>
      <c r="AY131" s="14" t="s">
        <v>114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81</v>
      </c>
      <c r="BK131" s="222">
        <f>ROUND(I131*H131,2)</f>
        <v>0</v>
      </c>
      <c r="BL131" s="14" t="s">
        <v>120</v>
      </c>
      <c r="BM131" s="221" t="s">
        <v>147</v>
      </c>
    </row>
    <row r="132" s="2" customFormat="1" ht="55.5" customHeight="1">
      <c r="A132" s="35"/>
      <c r="B132" s="36"/>
      <c r="C132" s="209" t="s">
        <v>148</v>
      </c>
      <c r="D132" s="209" t="s">
        <v>116</v>
      </c>
      <c r="E132" s="210" t="s">
        <v>149</v>
      </c>
      <c r="F132" s="211" t="s">
        <v>150</v>
      </c>
      <c r="G132" s="212" t="s">
        <v>119</v>
      </c>
      <c r="H132" s="213">
        <v>20330.900000000001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41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0.17999999999999999</v>
      </c>
      <c r="T132" s="220">
        <f>S132*H132</f>
        <v>3659.5620000000004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120</v>
      </c>
      <c r="AT132" s="221" t="s">
        <v>116</v>
      </c>
      <c r="AU132" s="221" t="s">
        <v>83</v>
      </c>
      <c r="AY132" s="14" t="s">
        <v>114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81</v>
      </c>
      <c r="BK132" s="222">
        <f>ROUND(I132*H132,2)</f>
        <v>0</v>
      </c>
      <c r="BL132" s="14" t="s">
        <v>120</v>
      </c>
      <c r="BM132" s="221" t="s">
        <v>151</v>
      </c>
    </row>
    <row r="133" s="2" customFormat="1" ht="33" customHeight="1">
      <c r="A133" s="35"/>
      <c r="B133" s="36"/>
      <c r="C133" s="209" t="s">
        <v>152</v>
      </c>
      <c r="D133" s="209" t="s">
        <v>116</v>
      </c>
      <c r="E133" s="210" t="s">
        <v>153</v>
      </c>
      <c r="F133" s="211" t="s">
        <v>154</v>
      </c>
      <c r="G133" s="212" t="s">
        <v>155</v>
      </c>
      <c r="H133" s="213">
        <v>670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41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1</v>
      </c>
      <c r="T133" s="220">
        <f>S133*H133</f>
        <v>670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120</v>
      </c>
      <c r="AT133" s="221" t="s">
        <v>116</v>
      </c>
      <c r="AU133" s="221" t="s">
        <v>83</v>
      </c>
      <c r="AY133" s="14" t="s">
        <v>114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81</v>
      </c>
      <c r="BK133" s="222">
        <f>ROUND(I133*H133,2)</f>
        <v>0</v>
      </c>
      <c r="BL133" s="14" t="s">
        <v>120</v>
      </c>
      <c r="BM133" s="221" t="s">
        <v>156</v>
      </c>
    </row>
    <row r="134" s="12" customFormat="1" ht="22.8" customHeight="1">
      <c r="A134" s="12"/>
      <c r="B134" s="193"/>
      <c r="C134" s="194"/>
      <c r="D134" s="195" t="s">
        <v>75</v>
      </c>
      <c r="E134" s="207" t="s">
        <v>157</v>
      </c>
      <c r="F134" s="207" t="s">
        <v>158</v>
      </c>
      <c r="G134" s="194"/>
      <c r="H134" s="194"/>
      <c r="I134" s="197"/>
      <c r="J134" s="208">
        <f>BK134</f>
        <v>0</v>
      </c>
      <c r="K134" s="194"/>
      <c r="L134" s="199"/>
      <c r="M134" s="200"/>
      <c r="N134" s="201"/>
      <c r="O134" s="201"/>
      <c r="P134" s="202">
        <f>SUM(P135:P139)</f>
        <v>0</v>
      </c>
      <c r="Q134" s="201"/>
      <c r="R134" s="202">
        <f>SUM(R135:R139)</f>
        <v>0</v>
      </c>
      <c r="S134" s="201"/>
      <c r="T134" s="20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4" t="s">
        <v>81</v>
      </c>
      <c r="AT134" s="205" t="s">
        <v>75</v>
      </c>
      <c r="AU134" s="205" t="s">
        <v>81</v>
      </c>
      <c r="AY134" s="204" t="s">
        <v>114</v>
      </c>
      <c r="BK134" s="206">
        <f>SUM(BK135:BK139)</f>
        <v>0</v>
      </c>
    </row>
    <row r="135" s="2" customFormat="1" ht="37.8" customHeight="1">
      <c r="A135" s="35"/>
      <c r="B135" s="36"/>
      <c r="C135" s="209" t="s">
        <v>159</v>
      </c>
      <c r="D135" s="209" t="s">
        <v>116</v>
      </c>
      <c r="E135" s="210" t="s">
        <v>160</v>
      </c>
      <c r="F135" s="211" t="s">
        <v>161</v>
      </c>
      <c r="G135" s="212" t="s">
        <v>155</v>
      </c>
      <c r="H135" s="213">
        <v>3748.5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41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120</v>
      </c>
      <c r="AT135" s="221" t="s">
        <v>116</v>
      </c>
      <c r="AU135" s="221" t="s">
        <v>83</v>
      </c>
      <c r="AY135" s="14" t="s">
        <v>114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81</v>
      </c>
      <c r="BK135" s="222">
        <f>ROUND(I135*H135,2)</f>
        <v>0</v>
      </c>
      <c r="BL135" s="14" t="s">
        <v>120</v>
      </c>
      <c r="BM135" s="221" t="s">
        <v>162</v>
      </c>
    </row>
    <row r="136" s="2" customFormat="1" ht="37.8" customHeight="1">
      <c r="A136" s="35"/>
      <c r="B136" s="36"/>
      <c r="C136" s="209" t="s">
        <v>163</v>
      </c>
      <c r="D136" s="209" t="s">
        <v>116</v>
      </c>
      <c r="E136" s="210" t="s">
        <v>164</v>
      </c>
      <c r="F136" s="211" t="s">
        <v>165</v>
      </c>
      <c r="G136" s="212" t="s">
        <v>155</v>
      </c>
      <c r="H136" s="213">
        <v>91.840000000000003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41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120</v>
      </c>
      <c r="AT136" s="221" t="s">
        <v>116</v>
      </c>
      <c r="AU136" s="221" t="s">
        <v>83</v>
      </c>
      <c r="AY136" s="14" t="s">
        <v>114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81</v>
      </c>
      <c r="BK136" s="222">
        <f>ROUND(I136*H136,2)</f>
        <v>0</v>
      </c>
      <c r="BL136" s="14" t="s">
        <v>120</v>
      </c>
      <c r="BM136" s="221" t="s">
        <v>166</v>
      </c>
    </row>
    <row r="137" s="2" customFormat="1" ht="24.15" customHeight="1">
      <c r="A137" s="35"/>
      <c r="B137" s="36"/>
      <c r="C137" s="209" t="s">
        <v>167</v>
      </c>
      <c r="D137" s="209" t="s">
        <v>116</v>
      </c>
      <c r="E137" s="210" t="s">
        <v>168</v>
      </c>
      <c r="F137" s="211" t="s">
        <v>169</v>
      </c>
      <c r="G137" s="212" t="s">
        <v>155</v>
      </c>
      <c r="H137" s="213">
        <v>7056.6840000000002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41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120</v>
      </c>
      <c r="AT137" s="221" t="s">
        <v>116</v>
      </c>
      <c r="AU137" s="221" t="s">
        <v>83</v>
      </c>
      <c r="AY137" s="14" t="s">
        <v>114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81</v>
      </c>
      <c r="BK137" s="222">
        <f>ROUND(I137*H137,2)</f>
        <v>0</v>
      </c>
      <c r="BL137" s="14" t="s">
        <v>120</v>
      </c>
      <c r="BM137" s="221" t="s">
        <v>170</v>
      </c>
    </row>
    <row r="138" s="2" customFormat="1" ht="24.15" customHeight="1">
      <c r="A138" s="35"/>
      <c r="B138" s="36"/>
      <c r="C138" s="209" t="s">
        <v>171</v>
      </c>
      <c r="D138" s="209" t="s">
        <v>116</v>
      </c>
      <c r="E138" s="210" t="s">
        <v>172</v>
      </c>
      <c r="F138" s="211" t="s">
        <v>173</v>
      </c>
      <c r="G138" s="212" t="s">
        <v>155</v>
      </c>
      <c r="H138" s="213">
        <v>98793.576000000001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41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120</v>
      </c>
      <c r="AT138" s="221" t="s">
        <v>116</v>
      </c>
      <c r="AU138" s="221" t="s">
        <v>83</v>
      </c>
      <c r="AY138" s="14" t="s">
        <v>114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81</v>
      </c>
      <c r="BK138" s="222">
        <f>ROUND(I138*H138,2)</f>
        <v>0</v>
      </c>
      <c r="BL138" s="14" t="s">
        <v>120</v>
      </c>
      <c r="BM138" s="221" t="s">
        <v>174</v>
      </c>
    </row>
    <row r="139" s="2" customFormat="1" ht="44.25" customHeight="1">
      <c r="A139" s="35"/>
      <c r="B139" s="36"/>
      <c r="C139" s="209" t="s">
        <v>175</v>
      </c>
      <c r="D139" s="209" t="s">
        <v>116</v>
      </c>
      <c r="E139" s="210" t="s">
        <v>176</v>
      </c>
      <c r="F139" s="211" t="s">
        <v>177</v>
      </c>
      <c r="G139" s="212" t="s">
        <v>155</v>
      </c>
      <c r="H139" s="213">
        <v>7056.6840000000002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41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120</v>
      </c>
      <c r="AT139" s="221" t="s">
        <v>116</v>
      </c>
      <c r="AU139" s="221" t="s">
        <v>83</v>
      </c>
      <c r="AY139" s="14" t="s">
        <v>114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81</v>
      </c>
      <c r="BK139" s="222">
        <f>ROUND(I139*H139,2)</f>
        <v>0</v>
      </c>
      <c r="BL139" s="14" t="s">
        <v>120</v>
      </c>
      <c r="BM139" s="221" t="s">
        <v>178</v>
      </c>
    </row>
    <row r="140" s="12" customFormat="1" ht="25.92" customHeight="1">
      <c r="A140" s="12"/>
      <c r="B140" s="193"/>
      <c r="C140" s="194"/>
      <c r="D140" s="195" t="s">
        <v>75</v>
      </c>
      <c r="E140" s="196" t="s">
        <v>179</v>
      </c>
      <c r="F140" s="196" t="s">
        <v>180</v>
      </c>
      <c r="G140" s="194"/>
      <c r="H140" s="194"/>
      <c r="I140" s="197"/>
      <c r="J140" s="198">
        <f>BK140</f>
        <v>0</v>
      </c>
      <c r="K140" s="194"/>
      <c r="L140" s="199"/>
      <c r="M140" s="200"/>
      <c r="N140" s="201"/>
      <c r="O140" s="201"/>
      <c r="P140" s="202">
        <f>SUM(P141:P142)</f>
        <v>0</v>
      </c>
      <c r="Q140" s="201"/>
      <c r="R140" s="202">
        <f>SUM(R141:R142)</f>
        <v>0</v>
      </c>
      <c r="S140" s="201"/>
      <c r="T140" s="20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4" t="s">
        <v>120</v>
      </c>
      <c r="AT140" s="205" t="s">
        <v>75</v>
      </c>
      <c r="AU140" s="205" t="s">
        <v>76</v>
      </c>
      <c r="AY140" s="204" t="s">
        <v>114</v>
      </c>
      <c r="BK140" s="206">
        <f>SUM(BK141:BK142)</f>
        <v>0</v>
      </c>
    </row>
    <row r="141" s="2" customFormat="1" ht="24.15" customHeight="1">
      <c r="A141" s="35"/>
      <c r="B141" s="36"/>
      <c r="C141" s="209" t="s">
        <v>181</v>
      </c>
      <c r="D141" s="209" t="s">
        <v>116</v>
      </c>
      <c r="E141" s="210" t="s">
        <v>182</v>
      </c>
      <c r="F141" s="211" t="s">
        <v>183</v>
      </c>
      <c r="G141" s="212" t="s">
        <v>127</v>
      </c>
      <c r="H141" s="213">
        <v>640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41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184</v>
      </c>
      <c r="AT141" s="221" t="s">
        <v>116</v>
      </c>
      <c r="AU141" s="221" t="s">
        <v>81</v>
      </c>
      <c r="AY141" s="14" t="s">
        <v>114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81</v>
      </c>
      <c r="BK141" s="222">
        <f>ROUND(I141*H141,2)</f>
        <v>0</v>
      </c>
      <c r="BL141" s="14" t="s">
        <v>184</v>
      </c>
      <c r="BM141" s="221" t="s">
        <v>185</v>
      </c>
    </row>
    <row r="142" s="2" customFormat="1" ht="37.8" customHeight="1">
      <c r="A142" s="35"/>
      <c r="B142" s="36"/>
      <c r="C142" s="209" t="s">
        <v>186</v>
      </c>
      <c r="D142" s="209" t="s">
        <v>116</v>
      </c>
      <c r="E142" s="210" t="s">
        <v>187</v>
      </c>
      <c r="F142" s="211" t="s">
        <v>188</v>
      </c>
      <c r="G142" s="212" t="s">
        <v>127</v>
      </c>
      <c r="H142" s="213">
        <v>160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41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184</v>
      </c>
      <c r="AT142" s="221" t="s">
        <v>116</v>
      </c>
      <c r="AU142" s="221" t="s">
        <v>81</v>
      </c>
      <c r="AY142" s="14" t="s">
        <v>114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81</v>
      </c>
      <c r="BK142" s="222">
        <f>ROUND(I142*H142,2)</f>
        <v>0</v>
      </c>
      <c r="BL142" s="14" t="s">
        <v>184</v>
      </c>
      <c r="BM142" s="221" t="s">
        <v>189</v>
      </c>
    </row>
    <row r="143" s="12" customFormat="1" ht="25.92" customHeight="1">
      <c r="A143" s="12"/>
      <c r="B143" s="193"/>
      <c r="C143" s="194"/>
      <c r="D143" s="195" t="s">
        <v>75</v>
      </c>
      <c r="E143" s="196" t="s">
        <v>190</v>
      </c>
      <c r="F143" s="196" t="s">
        <v>191</v>
      </c>
      <c r="G143" s="194"/>
      <c r="H143" s="194"/>
      <c r="I143" s="197"/>
      <c r="J143" s="198">
        <f>BK143</f>
        <v>0</v>
      </c>
      <c r="K143" s="194"/>
      <c r="L143" s="199"/>
      <c r="M143" s="200"/>
      <c r="N143" s="201"/>
      <c r="O143" s="201"/>
      <c r="P143" s="202">
        <f>P144+P146+P148</f>
        <v>0</v>
      </c>
      <c r="Q143" s="201"/>
      <c r="R143" s="202">
        <f>R144+R146+R148</f>
        <v>0</v>
      </c>
      <c r="S143" s="201"/>
      <c r="T143" s="203">
        <f>T144+T146+T148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4" t="s">
        <v>192</v>
      </c>
      <c r="AT143" s="205" t="s">
        <v>75</v>
      </c>
      <c r="AU143" s="205" t="s">
        <v>76</v>
      </c>
      <c r="AY143" s="204" t="s">
        <v>114</v>
      </c>
      <c r="BK143" s="206">
        <f>BK144+BK146+BK148</f>
        <v>0</v>
      </c>
    </row>
    <row r="144" s="12" customFormat="1" ht="22.8" customHeight="1">
      <c r="A144" s="12"/>
      <c r="B144" s="193"/>
      <c r="C144" s="194"/>
      <c r="D144" s="195" t="s">
        <v>75</v>
      </c>
      <c r="E144" s="207" t="s">
        <v>193</v>
      </c>
      <c r="F144" s="207" t="s">
        <v>194</v>
      </c>
      <c r="G144" s="194"/>
      <c r="H144" s="194"/>
      <c r="I144" s="197"/>
      <c r="J144" s="208">
        <f>BK144</f>
        <v>0</v>
      </c>
      <c r="K144" s="194"/>
      <c r="L144" s="199"/>
      <c r="M144" s="200"/>
      <c r="N144" s="201"/>
      <c r="O144" s="201"/>
      <c r="P144" s="202">
        <f>P145</f>
        <v>0</v>
      </c>
      <c r="Q144" s="201"/>
      <c r="R144" s="202">
        <f>R145</f>
        <v>0</v>
      </c>
      <c r="S144" s="201"/>
      <c r="T144" s="203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4" t="s">
        <v>192</v>
      </c>
      <c r="AT144" s="205" t="s">
        <v>75</v>
      </c>
      <c r="AU144" s="205" t="s">
        <v>81</v>
      </c>
      <c r="AY144" s="204" t="s">
        <v>114</v>
      </c>
      <c r="BK144" s="206">
        <f>BK145</f>
        <v>0</v>
      </c>
    </row>
    <row r="145" s="2" customFormat="1" ht="16.5" customHeight="1">
      <c r="A145" s="35"/>
      <c r="B145" s="36"/>
      <c r="C145" s="209" t="s">
        <v>195</v>
      </c>
      <c r="D145" s="209" t="s">
        <v>116</v>
      </c>
      <c r="E145" s="210" t="s">
        <v>196</v>
      </c>
      <c r="F145" s="211" t="s">
        <v>194</v>
      </c>
      <c r="G145" s="212" t="s">
        <v>197</v>
      </c>
      <c r="H145" s="213">
        <v>1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41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198</v>
      </c>
      <c r="AT145" s="221" t="s">
        <v>116</v>
      </c>
      <c r="AU145" s="221" t="s">
        <v>83</v>
      </c>
      <c r="AY145" s="14" t="s">
        <v>114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81</v>
      </c>
      <c r="BK145" s="222">
        <f>ROUND(I145*H145,2)</f>
        <v>0</v>
      </c>
      <c r="BL145" s="14" t="s">
        <v>198</v>
      </c>
      <c r="BM145" s="221" t="s">
        <v>199</v>
      </c>
    </row>
    <row r="146" s="12" customFormat="1" ht="22.8" customHeight="1">
      <c r="A146" s="12"/>
      <c r="B146" s="193"/>
      <c r="C146" s="194"/>
      <c r="D146" s="195" t="s">
        <v>75</v>
      </c>
      <c r="E146" s="207" t="s">
        <v>200</v>
      </c>
      <c r="F146" s="207" t="s">
        <v>201</v>
      </c>
      <c r="G146" s="194"/>
      <c r="H146" s="194"/>
      <c r="I146" s="197"/>
      <c r="J146" s="208">
        <f>BK146</f>
        <v>0</v>
      </c>
      <c r="K146" s="194"/>
      <c r="L146" s="199"/>
      <c r="M146" s="200"/>
      <c r="N146" s="201"/>
      <c r="O146" s="201"/>
      <c r="P146" s="202">
        <f>P147</f>
        <v>0</v>
      </c>
      <c r="Q146" s="201"/>
      <c r="R146" s="202">
        <f>R147</f>
        <v>0</v>
      </c>
      <c r="S146" s="201"/>
      <c r="T146" s="20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4" t="s">
        <v>192</v>
      </c>
      <c r="AT146" s="205" t="s">
        <v>75</v>
      </c>
      <c r="AU146" s="205" t="s">
        <v>81</v>
      </c>
      <c r="AY146" s="204" t="s">
        <v>114</v>
      </c>
      <c r="BK146" s="206">
        <f>BK147</f>
        <v>0</v>
      </c>
    </row>
    <row r="147" s="2" customFormat="1" ht="16.5" customHeight="1">
      <c r="A147" s="35"/>
      <c r="B147" s="36"/>
      <c r="C147" s="209" t="s">
        <v>202</v>
      </c>
      <c r="D147" s="209" t="s">
        <v>116</v>
      </c>
      <c r="E147" s="210" t="s">
        <v>203</v>
      </c>
      <c r="F147" s="211" t="s">
        <v>201</v>
      </c>
      <c r="G147" s="212" t="s">
        <v>197</v>
      </c>
      <c r="H147" s="213">
        <v>1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41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198</v>
      </c>
      <c r="AT147" s="221" t="s">
        <v>116</v>
      </c>
      <c r="AU147" s="221" t="s">
        <v>83</v>
      </c>
      <c r="AY147" s="14" t="s">
        <v>114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81</v>
      </c>
      <c r="BK147" s="222">
        <f>ROUND(I147*H147,2)</f>
        <v>0</v>
      </c>
      <c r="BL147" s="14" t="s">
        <v>198</v>
      </c>
      <c r="BM147" s="221" t="s">
        <v>204</v>
      </c>
    </row>
    <row r="148" s="12" customFormat="1" ht="22.8" customHeight="1">
      <c r="A148" s="12"/>
      <c r="B148" s="193"/>
      <c r="C148" s="194"/>
      <c r="D148" s="195" t="s">
        <v>75</v>
      </c>
      <c r="E148" s="207" t="s">
        <v>205</v>
      </c>
      <c r="F148" s="207" t="s">
        <v>206</v>
      </c>
      <c r="G148" s="194"/>
      <c r="H148" s="194"/>
      <c r="I148" s="197"/>
      <c r="J148" s="208">
        <f>BK148</f>
        <v>0</v>
      </c>
      <c r="K148" s="194"/>
      <c r="L148" s="199"/>
      <c r="M148" s="200"/>
      <c r="N148" s="201"/>
      <c r="O148" s="201"/>
      <c r="P148" s="202">
        <f>P149</f>
        <v>0</v>
      </c>
      <c r="Q148" s="201"/>
      <c r="R148" s="202">
        <f>R149</f>
        <v>0</v>
      </c>
      <c r="S148" s="201"/>
      <c r="T148" s="20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4" t="s">
        <v>192</v>
      </c>
      <c r="AT148" s="205" t="s">
        <v>75</v>
      </c>
      <c r="AU148" s="205" t="s">
        <v>81</v>
      </c>
      <c r="AY148" s="204" t="s">
        <v>114</v>
      </c>
      <c r="BK148" s="206">
        <f>BK149</f>
        <v>0</v>
      </c>
    </row>
    <row r="149" s="2" customFormat="1" ht="16.5" customHeight="1">
      <c r="A149" s="35"/>
      <c r="B149" s="36"/>
      <c r="C149" s="209" t="s">
        <v>207</v>
      </c>
      <c r="D149" s="209" t="s">
        <v>116</v>
      </c>
      <c r="E149" s="210" t="s">
        <v>208</v>
      </c>
      <c r="F149" s="211" t="s">
        <v>206</v>
      </c>
      <c r="G149" s="212" t="s">
        <v>197</v>
      </c>
      <c r="H149" s="213">
        <v>1</v>
      </c>
      <c r="I149" s="214"/>
      <c r="J149" s="215">
        <f>ROUND(I149*H149,2)</f>
        <v>0</v>
      </c>
      <c r="K149" s="216"/>
      <c r="L149" s="41"/>
      <c r="M149" s="223" t="s">
        <v>1</v>
      </c>
      <c r="N149" s="224" t="s">
        <v>41</v>
      </c>
      <c r="O149" s="225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198</v>
      </c>
      <c r="AT149" s="221" t="s">
        <v>116</v>
      </c>
      <c r="AU149" s="221" t="s">
        <v>83</v>
      </c>
      <c r="AY149" s="14" t="s">
        <v>114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81</v>
      </c>
      <c r="BK149" s="222">
        <f>ROUND(I149*H149,2)</f>
        <v>0</v>
      </c>
      <c r="BL149" s="14" t="s">
        <v>198</v>
      </c>
      <c r="BM149" s="221" t="s">
        <v>209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lQ4tgAEWflgQDfkK9uZGV85IU88L4SlEf7tgAqmAoKdZCBW0qT7OCtYJJ81r1U+PmuFkY9DWxel7iiXEA/pnKQ==" hashValue="zRqOjy6KzL6wQsQY0oD7K1YKcmVEDYGZcQVKzIzC4NZIPH2D3WSBO9bwHqzfDgqnqexGowGLgW7pQuN7TA2OIw==" algorithmName="SHA-512" password="CC35"/>
  <autoFilter ref="C120:K149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2025-07-26T15:58:53Z</dcterms:created>
  <dcterms:modified xsi:type="dcterms:W3CDTF">2025-07-26T15:58:54Z</dcterms:modified>
</cp:coreProperties>
</file>